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0"/>
  <workbookPr/>
  <mc:AlternateContent xmlns:mc="http://schemas.openxmlformats.org/markup-compatibility/2006">
    <mc:Choice Requires="x15">
      <x15ac:absPath xmlns:x15ac="http://schemas.microsoft.com/office/spreadsheetml/2010/11/ac" url="https://audiolisconocimiento-my.sharepoint.com/personal/jalopezl_audiolis_com/Documents/Documentos/JLL/AUDIT/MODELOS &amp; CATÁLOGO/"/>
    </mc:Choice>
  </mc:AlternateContent>
  <xr:revisionPtr revIDLastSave="97" documentId="13_ncr:1_{5675DAE8-C839-47D6-854C-452B20D154FE}" xr6:coauthVersionLast="47" xr6:coauthVersionMax="47" xr10:uidLastSave="{61C1EE62-558C-4357-9F3E-E8A2CAB17866}"/>
  <workbookProtection workbookAlgorithmName="SHA-512" workbookHashValue="QWW3FgJwWPUp9JfetzD3GVb348itQ4LxKwUc0BMHyVpdg9umpzRakOZkvli4aYgdoen3POTAbe9CNWLY/a4gwg==" workbookSaltValue="2YdUMH+V5wlfq/DQDP74Ew==" workbookSpinCount="100000" lockStructure="1"/>
  <bookViews>
    <workbookView xWindow="-108" yWindow="-108" windowWidth="23256" windowHeight="13176" xr2:uid="{00000000-000D-0000-FFFF-FFFF00000000}"/>
  </bookViews>
  <sheets>
    <sheet name="INTRO" sheetId="1" r:id="rId1"/>
    <sheet name="Escandallo" sheetId="24" r:id="rId2"/>
  </sheets>
  <definedNames>
    <definedName name="_xlnm.Print_Area" localSheetId="1">Escandallo!$A$1:$M$69</definedName>
    <definedName name="_xlnm.Print_Area" localSheetId="0">INTRO!$A$1:$W$15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24" l="1"/>
  <c r="M68" i="24"/>
  <c r="M67" i="24"/>
  <c r="M66" i="24"/>
  <c r="M60" i="24"/>
  <c r="M58" i="24" s="1"/>
  <c r="M57" i="24"/>
  <c r="M56" i="24"/>
  <c r="M55" i="24"/>
  <c r="M54" i="24"/>
  <c r="M53" i="24"/>
  <c r="M50" i="24"/>
  <c r="M48" i="24" s="1"/>
  <c r="M44" i="24"/>
  <c r="M42" i="24" s="1"/>
  <c r="M41" i="24"/>
  <c r="M40" i="24"/>
  <c r="M39" i="24"/>
  <c r="M38" i="24"/>
  <c r="M37" i="24"/>
  <c r="M36" i="24"/>
  <c r="M33" i="24"/>
  <c r="M31" i="24" s="1"/>
  <c r="M27" i="24"/>
  <c r="M25" i="24" s="1"/>
  <c r="M24" i="24" s="1"/>
  <c r="I14" i="24"/>
  <c r="M64" i="24" l="1"/>
  <c r="M63" i="24" s="1"/>
  <c r="M51" i="24"/>
  <c r="M47" i="24" s="1"/>
  <c r="M34" i="24"/>
  <c r="M30" i="24" s="1"/>
  <c r="M11" i="24" l="1"/>
  <c r="L25" i="24" l="1"/>
  <c r="L64" i="24"/>
  <c r="L17" i="24" s="1"/>
  <c r="L31" i="24"/>
  <c r="L51" i="24"/>
  <c r="L58" i="24"/>
  <c r="L34" i="24"/>
  <c r="L48" i="24"/>
  <c r="L42" i="24"/>
  <c r="L16" i="24" s="1"/>
  <c r="L15" i="24" l="1"/>
  <c r="L14" i="24"/>
  <c r="L18" i="24" l="1"/>
</calcChain>
</file>

<file path=xl/sharedStrings.xml><?xml version="1.0" encoding="utf-8"?>
<sst xmlns="http://schemas.openxmlformats.org/spreadsheetml/2006/main" count="170" uniqueCount="94">
  <si>
    <t>MODELO de ESCANDALLO IND.</t>
  </si>
  <si>
    <t>DISCLAIMER</t>
  </si>
  <si>
    <t xml:space="preserve">PICAUDIT no asume la responsabilidad alguna derivada de los contenidos detallados en este fichero modelo. Los datos y tablas expuestos son modelos ficticios </t>
  </si>
  <si>
    <t>V.01</t>
  </si>
  <si>
    <t>no relacionados con ningún tercero. Se restringe el uso comercial, gravoso o no lícito de dicho contenido; cuyo uso y destino es únicamente formativo,</t>
  </si>
  <si>
    <t>info@picaudit.es</t>
  </si>
  <si>
    <t>de carácter gratuito. Cada usuario debe asumir la responsabilidad en su uso, difusión y aplicación en cada caso particular.</t>
  </si>
  <si>
    <t xml:space="preserve">En el caso de que cualquier usuario o un tercero, considerara que el contenido expuesto son ilícitos o lesiona bienes o derechos del propio usuario o de un tercero, </t>
  </si>
  <si>
    <r>
      <t xml:space="preserve">rogamos nos lo comuniquen en el correo electrónico </t>
    </r>
    <r>
      <rPr>
        <b/>
        <i/>
        <sz val="10"/>
        <color theme="0"/>
        <rFont val="Calibri"/>
        <family val="2"/>
        <scheme val="minor"/>
      </rPr>
      <t>info@picaudit.es</t>
    </r>
  </si>
  <si>
    <r>
      <t xml:space="preserve">Para Asesoramiento Adicional y Personalizado contáctenos en </t>
    </r>
    <r>
      <rPr>
        <b/>
        <i/>
        <sz val="12"/>
        <color theme="0"/>
        <rFont val="Calibri"/>
        <family val="2"/>
        <scheme val="minor"/>
      </rPr>
      <t>info@picaudit.es</t>
    </r>
    <r>
      <rPr>
        <i/>
        <sz val="12"/>
        <color theme="0"/>
        <rFont val="Calibri"/>
        <family val="2"/>
        <scheme val="minor"/>
      </rPr>
      <t xml:space="preserve"> o a través de nuestra página web: </t>
    </r>
  </si>
  <si>
    <t>www.picaudit.es</t>
  </si>
  <si>
    <r>
      <t>En los últimos meses, y en el entorno de inflación de +10%, hay un aspecto en los que todos coincidimos: el </t>
    </r>
    <r>
      <rPr>
        <b/>
        <sz val="10"/>
        <color rgb="FF333333"/>
        <rFont val="Segoe UI"/>
        <family val="2"/>
      </rPr>
      <t>Control de Costes</t>
    </r>
    <r>
      <rPr>
        <sz val="10"/>
        <color rgb="FF333333"/>
        <rFont val="Segoe UI"/>
        <family val="2"/>
      </rPr>
      <t xml:space="preserve"> a la hora de formar los precios de los productos </t>
    </r>
  </si>
  <si>
    <t>comercializados es crucial tenerlo controlado. Y para ello la mejor herramienta es un Escandallo de Producto donde contemplar todos los costes asociados.</t>
  </si>
  <si>
    <r>
      <t>Distinguimos entre </t>
    </r>
    <r>
      <rPr>
        <b/>
        <sz val="10"/>
        <color rgb="FF333333"/>
        <rFont val="Segoe UI"/>
        <family val="2"/>
      </rPr>
      <t>Costes Indirectos</t>
    </r>
    <r>
      <rPr>
        <sz val="10"/>
        <color rgb="FF333333"/>
        <rFont val="Segoe UI"/>
        <family val="2"/>
      </rPr>
      <t> y </t>
    </r>
    <r>
      <rPr>
        <b/>
        <sz val="10"/>
        <color rgb="FF333333"/>
        <rFont val="Segoe UI"/>
        <family val="2"/>
      </rPr>
      <t>Costes Directos</t>
    </r>
    <r>
      <rPr>
        <sz val="10"/>
        <color rgb="FF333333"/>
        <rFont val="Segoe UI"/>
        <family val="2"/>
      </rPr>
      <t xml:space="preserve">, y por tipología: materia prima, material auxiliar, mano de obra, infra-actividad, gastos de comercialización, </t>
    </r>
  </si>
  <si>
    <t>y en definitiva todos los costes imputables de la empresa y que deben quedar reflejados a la hora de definir el coste de un Producto previo a su fijación de Precio de venta.</t>
  </si>
  <si>
    <r>
      <t>Costes directos.</t>
    </r>
    <r>
      <rPr>
        <sz val="10"/>
        <color rgb="FF333333"/>
        <rFont val="Segoe UI"/>
        <family val="2"/>
      </rPr>
      <t xml:space="preserve"> Son aquellos costes de los factores de producción que podemos asignar directamente a un producto, ya que no intervienen en la elaboración de </t>
    </r>
  </si>
  <si>
    <t>otros productos. El coste de la mano de obra directa o la materias primas son un buen ejemplo.</t>
  </si>
  <si>
    <r>
      <t>Costes indirectos</t>
    </r>
    <r>
      <rPr>
        <sz val="10"/>
        <color rgb="FF333333"/>
        <rFont val="Segoe UI"/>
        <family val="2"/>
      </rPr>
      <t xml:space="preserve">: Afectan a todo el proceso de producción y por tanto no podemos asignarlos a solo un producto en concreto. Por ejemplo, el alquiler local, </t>
    </r>
  </si>
  <si>
    <t>publicidad de la empresa o el sueldo del gerente son costes que debemos repartir entre todos los productos.</t>
  </si>
  <si>
    <t xml:space="preserve">La existencia de costes indirectos obliga a la empresa a que tenga algún método por el que asigne estos costes a cada uno de los productos. Deberían </t>
  </si>
  <si>
    <t>decidir cómo reparten por ejemplo los salarios del área de Administración Finanzas o el coste del arrendamiento de las instalaciones.</t>
  </si>
  <si>
    <t>Vemos un ejemplo de Escandallo Industrial en formato ficha adaptable, en este caso se trata de un envaso de aceite de oliva refinado.</t>
  </si>
  <si>
    <t>Cada caso y cada Empresa es particular, por lo que esta ficha es sólo un ejemplo de la adaptación que tendríamos que establecer según la tipología de industria, la filosofía de la empresa y el distinto portfolio de productos.</t>
  </si>
  <si>
    <t>MODELO de Escandallo de Producto Industrial</t>
  </si>
  <si>
    <t>Producto</t>
  </si>
  <si>
    <t>BOTELLA 5L. PTE - MARCA "OLIVAPREMIUM"</t>
  </si>
  <si>
    <t>Familia</t>
  </si>
  <si>
    <t>PET</t>
  </si>
  <si>
    <t>Categoría</t>
  </si>
  <si>
    <t>ACEITE DE OLIVA REFINADO</t>
  </si>
  <si>
    <t>Unidad Medida</t>
  </si>
  <si>
    <t>€/Unit</t>
  </si>
  <si>
    <t>Coste Total</t>
  </si>
  <si>
    <t>Rentab. Objetivo</t>
  </si>
  <si>
    <t>PVP Recomendado</t>
  </si>
  <si>
    <t>Gráfico</t>
  </si>
  <si>
    <t>MATERIAL AUXILIAR</t>
  </si>
  <si>
    <t>MANO DE OBRA</t>
  </si>
  <si>
    <t>COSTES INDIRECTOS</t>
  </si>
  <si>
    <t xml:space="preserve">       www.picaudit.es</t>
  </si>
  <si>
    <t>COST. DIRECTO</t>
  </si>
  <si>
    <t>Materia Prima</t>
  </si>
  <si>
    <t>%</t>
  </si>
  <si>
    <t>MATERIA PRIMA</t>
  </si>
  <si>
    <t>Categ.</t>
  </si>
  <si>
    <t>Cod.</t>
  </si>
  <si>
    <t>Material</t>
  </si>
  <si>
    <t>Cantidad</t>
  </si>
  <si>
    <t>C. Unit</t>
  </si>
  <si>
    <t>Medida</t>
  </si>
  <si>
    <t>Total</t>
  </si>
  <si>
    <t>Aceite</t>
  </si>
  <si>
    <t>Aceite Oliva Virgen Lampante</t>
  </si>
  <si>
    <t>€/Kg.</t>
  </si>
  <si>
    <t>COST. DIRECTO P.1</t>
  </si>
  <si>
    <t>Refinación - (Lampante -&gt; Refinado)</t>
  </si>
  <si>
    <t>MATERIAL AUX.</t>
  </si>
  <si>
    <t>Ácidos</t>
  </si>
  <si>
    <t>Ácido Fosfórico Alimenticio</t>
  </si>
  <si>
    <t>Ácido sulfúrico</t>
  </si>
  <si>
    <t>Carbón Activo</t>
  </si>
  <si>
    <t>Otros</t>
  </si>
  <si>
    <t>Sal Común</t>
  </si>
  <si>
    <t>Sosa Cáustica</t>
  </si>
  <si>
    <t>Tierras</t>
  </si>
  <si>
    <t>Tierra Granel</t>
  </si>
  <si>
    <t>€/Tn.</t>
  </si>
  <si>
    <t>MANO OBRA</t>
  </si>
  <si>
    <t>Costes</t>
  </si>
  <si>
    <t>Laboral</t>
  </si>
  <si>
    <t>Mano de Obra Refinería</t>
  </si>
  <si>
    <t>€/hora</t>
  </si>
  <si>
    <t>COST. DIRECTO P.2</t>
  </si>
  <si>
    <t>Envasado - Aceite Orujo Refinado</t>
  </si>
  <si>
    <t>Aceite Oliva Refinado (P.1)</t>
  </si>
  <si>
    <t>Envases</t>
  </si>
  <si>
    <t>Garrafa 5L PET</t>
  </si>
  <si>
    <t>Tapón 5L PET verde</t>
  </si>
  <si>
    <t>Precinto 5L PTE</t>
  </si>
  <si>
    <t>Etiquetas</t>
  </si>
  <si>
    <t>Etiqueta 5L. PTE "Olivapremium"</t>
  </si>
  <si>
    <t>Cartón</t>
  </si>
  <si>
    <t>Caja 5L PET, 3 und., "Olivapremium"</t>
  </si>
  <si>
    <t>Mano de Obra Envasadora</t>
  </si>
  <si>
    <t>COST. INDIRECTO</t>
  </si>
  <si>
    <t>Asignación Costes Estructurales</t>
  </si>
  <si>
    <t>C. Total 2022</t>
  </si>
  <si>
    <t>General</t>
  </si>
  <si>
    <t>Imputación Costes Estructurales</t>
  </si>
  <si>
    <t>€/Reparto</t>
  </si>
  <si>
    <t>Marketing</t>
  </si>
  <si>
    <t>Imputación Costes Marketing</t>
  </si>
  <si>
    <t>Infra-Actividad</t>
  </si>
  <si>
    <t xml:space="preserve">Imputación Costes Subcapacidad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</si>
</sst>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0.0%"/>
    <numFmt numFmtId="165" formatCode="_-* #,##0.000\ &quot;€&quot;_-;\-* #,##0.000\ &quot;€&quot;_-;_-* &quot;-&quot;??\ &quot;€&quot;_-;_-@_-"/>
    <numFmt numFmtId="166" formatCode="#,##0.000;[Red]\-#,##0.000"/>
    <numFmt numFmtId="167" formatCode="0.000"/>
    <numFmt numFmtId="168" formatCode="0.0000"/>
    <numFmt numFmtId="169" formatCode="#,##0.0000;[Red]\-#,##0.0000"/>
    <numFmt numFmtId="170" formatCode="_-* #,##0\ &quot;€&quot;_-;\-* #,##0\ &quot;€&quot;_-;_-* &quot;-&quot;??\ &quot;€&quot;_-;_-@_-"/>
  </numFmts>
  <fonts count="19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12"/>
      <color theme="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i/>
      <sz val="10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rgb="FF333333"/>
      <name val="Segoe UI"/>
      <family val="2"/>
    </font>
    <font>
      <b/>
      <sz val="10"/>
      <color rgb="FF333333"/>
      <name val="Segoe UI"/>
      <family val="2"/>
    </font>
    <font>
      <b/>
      <i/>
      <sz val="10"/>
      <color theme="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73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6" fillId="5" borderId="0" xfId="0" applyFont="1" applyFill="1"/>
    <xf numFmtId="0" fontId="6" fillId="5" borderId="2" xfId="0" applyFont="1" applyFill="1" applyBorder="1"/>
    <xf numFmtId="0" fontId="5" fillId="5" borderId="3" xfId="0" applyFont="1" applyFill="1" applyBorder="1"/>
    <xf numFmtId="0" fontId="6" fillId="5" borderId="4" xfId="0" applyFont="1" applyFill="1" applyBorder="1"/>
    <xf numFmtId="0" fontId="6" fillId="5" borderId="5" xfId="0" applyFont="1" applyFill="1" applyBorder="1"/>
    <xf numFmtId="0" fontId="6" fillId="5" borderId="6" xfId="0" applyFont="1" applyFill="1" applyBorder="1"/>
    <xf numFmtId="0" fontId="5" fillId="5" borderId="7" xfId="0" applyFont="1" applyFill="1" applyBorder="1" applyAlignment="1">
      <alignment horizontal="right"/>
    </xf>
    <xf numFmtId="0" fontId="5" fillId="5" borderId="8" xfId="0" applyFont="1" applyFill="1" applyBorder="1" applyAlignment="1">
      <alignment horizontal="right"/>
    </xf>
    <xf numFmtId="0" fontId="6" fillId="5" borderId="7" xfId="0" applyFont="1" applyFill="1" applyBorder="1"/>
    <xf numFmtId="0" fontId="6" fillId="5" borderId="9" xfId="0" applyFont="1" applyFill="1" applyBorder="1"/>
    <xf numFmtId="0" fontId="8" fillId="5" borderId="5" xfId="0" applyFont="1" applyFill="1" applyBorder="1"/>
    <xf numFmtId="0" fontId="9" fillId="5" borderId="9" xfId="1" applyFont="1" applyFill="1" applyBorder="1"/>
    <xf numFmtId="0" fontId="10" fillId="5" borderId="9" xfId="1" applyFont="1" applyFill="1" applyBorder="1"/>
    <xf numFmtId="0" fontId="1" fillId="6" borderId="0" xfId="0" applyFont="1" applyFill="1"/>
    <xf numFmtId="0" fontId="6" fillId="6" borderId="5" xfId="0" applyFont="1" applyFill="1" applyBorder="1"/>
    <xf numFmtId="0" fontId="6" fillId="6" borderId="9" xfId="0" applyFont="1" applyFill="1" applyBorder="1"/>
    <xf numFmtId="0" fontId="7" fillId="6" borderId="9" xfId="0" applyFont="1" applyFill="1" applyBorder="1"/>
    <xf numFmtId="0" fontId="6" fillId="6" borderId="6" xfId="0" applyFont="1" applyFill="1" applyBorder="1"/>
    <xf numFmtId="0" fontId="11" fillId="5" borderId="7" xfId="0" applyFont="1" applyFill="1" applyBorder="1"/>
    <xf numFmtId="0" fontId="8" fillId="5" borderId="0" xfId="0" applyFont="1" applyFill="1"/>
    <xf numFmtId="0" fontId="11" fillId="5" borderId="0" xfId="0" applyFont="1" applyFill="1"/>
    <xf numFmtId="0" fontId="8" fillId="5" borderId="9" xfId="0" applyFont="1" applyFill="1" applyBorder="1"/>
    <xf numFmtId="0" fontId="11" fillId="5" borderId="9" xfId="0" applyFont="1" applyFill="1" applyBorder="1"/>
    <xf numFmtId="0" fontId="10" fillId="5" borderId="3" xfId="1" applyFont="1" applyFill="1" applyBorder="1"/>
    <xf numFmtId="0" fontId="5" fillId="7" borderId="1" xfId="0" applyFont="1" applyFill="1" applyBorder="1"/>
    <xf numFmtId="0" fontId="6" fillId="7" borderId="2" xfId="0" applyFont="1" applyFill="1" applyBorder="1"/>
    <xf numFmtId="0" fontId="13" fillId="2" borderId="10" xfId="0" applyFont="1" applyFill="1" applyBorder="1" applyAlignment="1">
      <alignment horizontal="left"/>
    </xf>
    <xf numFmtId="0" fontId="13" fillId="2" borderId="11" xfId="0" applyFont="1" applyFill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8" borderId="11" xfId="0" applyFont="1" applyFill="1" applyBorder="1" applyAlignment="1">
      <alignment horizontal="left"/>
    </xf>
    <xf numFmtId="0" fontId="13" fillId="8" borderId="11" xfId="0" applyFont="1" applyFill="1" applyBorder="1" applyAlignment="1">
      <alignment horizontal="center"/>
    </xf>
    <xf numFmtId="0" fontId="13" fillId="8" borderId="12" xfId="0" applyFont="1" applyFill="1" applyBorder="1" applyAlignment="1">
      <alignment horizontal="center"/>
    </xf>
    <xf numFmtId="44" fontId="13" fillId="4" borderId="11" xfId="2" applyFont="1" applyFill="1" applyBorder="1" applyAlignment="1">
      <alignment horizontal="center"/>
    </xf>
    <xf numFmtId="9" fontId="1" fillId="9" borderId="13" xfId="0" applyNumberFormat="1" applyFont="1" applyFill="1" applyBorder="1"/>
    <xf numFmtId="0" fontId="1" fillId="0" borderId="0" xfId="0" applyFont="1" applyAlignment="1">
      <alignment horizontal="right"/>
    </xf>
    <xf numFmtId="44" fontId="13" fillId="8" borderId="11" xfId="2" applyFont="1" applyFill="1" applyBorder="1" applyAlignment="1">
      <alignment horizontal="center"/>
    </xf>
    <xf numFmtId="164" fontId="1" fillId="0" borderId="0" xfId="0" applyNumberFormat="1" applyFont="1"/>
    <xf numFmtId="0" fontId="14" fillId="0" borderId="0" xfId="1" applyFont="1" applyAlignment="1">
      <alignment horizontal="center"/>
    </xf>
    <xf numFmtId="0" fontId="15" fillId="0" borderId="0" xfId="1" applyFont="1" applyAlignment="1">
      <alignment horizontal="center"/>
    </xf>
    <xf numFmtId="0" fontId="1" fillId="0" borderId="0" xfId="0" applyFont="1" applyAlignment="1">
      <alignment horizontal="center"/>
    </xf>
    <xf numFmtId="0" fontId="13" fillId="2" borderId="11" xfId="0" applyFont="1" applyFill="1" applyBorder="1" applyAlignment="1">
      <alignment horizontal="left"/>
    </xf>
    <xf numFmtId="0" fontId="13" fillId="2" borderId="12" xfId="0" applyFont="1" applyFill="1" applyBorder="1" applyAlignment="1">
      <alignment horizontal="left"/>
    </xf>
    <xf numFmtId="0" fontId="13" fillId="2" borderId="12" xfId="0" applyFont="1" applyFill="1" applyBorder="1" applyAlignment="1">
      <alignment horizontal="center"/>
    </xf>
    <xf numFmtId="165" fontId="13" fillId="2" borderId="10" xfId="2" applyNumberFormat="1" applyFont="1" applyFill="1" applyBorder="1" applyAlignment="1">
      <alignment horizontal="left"/>
    </xf>
    <xf numFmtId="0" fontId="13" fillId="10" borderId="10" xfId="0" applyFont="1" applyFill="1" applyBorder="1" applyAlignment="1">
      <alignment horizontal="left"/>
    </xf>
    <xf numFmtId="0" fontId="13" fillId="10" borderId="11" xfId="0" applyFont="1" applyFill="1" applyBorder="1" applyAlignment="1">
      <alignment horizontal="center"/>
    </xf>
    <xf numFmtId="164" fontId="13" fillId="10" borderId="10" xfId="3" applyNumberFormat="1" applyFont="1" applyFill="1" applyBorder="1" applyAlignment="1">
      <alignment horizontal="center"/>
    </xf>
    <xf numFmtId="165" fontId="13" fillId="10" borderId="10" xfId="2" applyNumberFormat="1" applyFont="1" applyFill="1" applyBorder="1" applyAlignment="1">
      <alignment horizontal="left"/>
    </xf>
    <xf numFmtId="0" fontId="13" fillId="3" borderId="10" xfId="0" applyFont="1" applyFill="1" applyBorder="1" applyAlignment="1">
      <alignment horizontal="left"/>
    </xf>
    <xf numFmtId="166" fontId="1" fillId="0" borderId="0" xfId="0" applyNumberFormat="1" applyFont="1"/>
    <xf numFmtId="165" fontId="1" fillId="0" borderId="0" xfId="2" applyNumberFormat="1" applyFont="1"/>
    <xf numFmtId="0" fontId="13" fillId="3" borderId="11" xfId="0" applyFont="1" applyFill="1" applyBorder="1" applyAlignment="1">
      <alignment horizontal="left"/>
    </xf>
    <xf numFmtId="0" fontId="13" fillId="3" borderId="12" xfId="0" applyFont="1" applyFill="1" applyBorder="1" applyAlignment="1">
      <alignment horizontal="left"/>
    </xf>
    <xf numFmtId="165" fontId="1" fillId="0" borderId="0" xfId="0" applyNumberFormat="1" applyFont="1"/>
    <xf numFmtId="165" fontId="13" fillId="3" borderId="10" xfId="0" applyNumberFormat="1" applyFont="1" applyFill="1" applyBorder="1" applyAlignment="1">
      <alignment horizontal="left"/>
    </xf>
    <xf numFmtId="167" fontId="1" fillId="0" borderId="0" xfId="0" applyNumberFormat="1" applyFont="1"/>
    <xf numFmtId="168" fontId="1" fillId="0" borderId="0" xfId="0" applyNumberFormat="1" applyFont="1"/>
    <xf numFmtId="0" fontId="13" fillId="11" borderId="10" xfId="0" applyFont="1" applyFill="1" applyBorder="1" applyAlignment="1">
      <alignment horizontal="left"/>
    </xf>
    <xf numFmtId="0" fontId="13" fillId="11" borderId="11" xfId="0" applyFont="1" applyFill="1" applyBorder="1" applyAlignment="1">
      <alignment horizontal="center"/>
    </xf>
    <xf numFmtId="164" fontId="13" fillId="11" borderId="10" xfId="3" applyNumberFormat="1" applyFont="1" applyFill="1" applyBorder="1" applyAlignment="1">
      <alignment horizontal="center"/>
    </xf>
    <xf numFmtId="165" fontId="13" fillId="11" borderId="10" xfId="2" applyNumberFormat="1" applyFont="1" applyFill="1" applyBorder="1" applyAlignment="1">
      <alignment horizontal="left"/>
    </xf>
    <xf numFmtId="0" fontId="13" fillId="4" borderId="10" xfId="0" applyFont="1" applyFill="1" applyBorder="1" applyAlignment="1">
      <alignment horizontal="left"/>
    </xf>
    <xf numFmtId="0" fontId="13" fillId="4" borderId="11" xfId="0" applyFont="1" applyFill="1" applyBorder="1" applyAlignment="1">
      <alignment horizontal="left"/>
    </xf>
    <xf numFmtId="0" fontId="13" fillId="4" borderId="12" xfId="0" applyFont="1" applyFill="1" applyBorder="1" applyAlignment="1">
      <alignment horizontal="left"/>
    </xf>
    <xf numFmtId="169" fontId="1" fillId="0" borderId="0" xfId="0" applyNumberFormat="1" applyFont="1"/>
    <xf numFmtId="170" fontId="1" fillId="0" borderId="0" xfId="2" applyNumberFormat="1" applyFont="1"/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4">
    <cellStyle name="Hipervínculo" xfId="1" builtinId="8"/>
    <cellStyle name="Moneda" xfId="2" builtinId="4"/>
    <cellStyle name="Normal" xfId="0" builtinId="0"/>
    <cellStyle name="Porcentaje" xfId="3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9BF4-4180-B5E5-C93B3BE4E6B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9BF4-4180-B5E5-C93B3BE4E6B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9BF4-4180-B5E5-C93B3BE4E6B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9BF4-4180-B5E5-C93B3BE4E6BF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9BF4-4180-B5E5-C93B3BE4E6BF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9BF4-4180-B5E5-C93B3BE4E6BF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9BF4-4180-B5E5-C93B3BE4E6BF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9BF4-4180-B5E5-C93B3BE4E6BF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Escandallo!$I$14:$I$17</c:f>
              <c:strCache>
                <c:ptCount val="4"/>
                <c:pt idx="0">
                  <c:v>MATERIA PRIMA</c:v>
                </c:pt>
                <c:pt idx="1">
                  <c:v>MATERIAL AUXILIAR</c:v>
                </c:pt>
                <c:pt idx="2">
                  <c:v>MANO DE OBRA</c:v>
                </c:pt>
                <c:pt idx="3">
                  <c:v>COSTES INDIRECTOS</c:v>
                </c:pt>
              </c:strCache>
            </c:strRef>
          </c:cat>
          <c:val>
            <c:numRef>
              <c:f>Escandallo!$L$14:$L$17</c:f>
              <c:numCache>
                <c:formatCode>0.0%</c:formatCode>
                <c:ptCount val="4"/>
                <c:pt idx="0">
                  <c:v>0.54784809934874124</c:v>
                </c:pt>
                <c:pt idx="1">
                  <c:v>0.13946539045274936</c:v>
                </c:pt>
                <c:pt idx="2">
                  <c:v>0.11249472646969708</c:v>
                </c:pt>
                <c:pt idx="3">
                  <c:v>0.20019178372881216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BF4-4180-B5E5-C93B3BE4E6BF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449580</xdr:colOff>
      <xdr:row>28</xdr:row>
      <xdr:rowOff>78682</xdr:rowOff>
    </xdr:from>
    <xdr:to>
      <xdr:col>7</xdr:col>
      <xdr:colOff>251460</xdr:colOff>
      <xdr:row>37</xdr:row>
      <xdr:rowOff>38100</xdr:rowOff>
    </xdr:to>
    <xdr:pic>
      <xdr:nvPicPr>
        <xdr:cNvPr id="3" name="Imagen 2" descr="diagramas-de-costos-directos-de-fabriacion">
          <a:extLst>
            <a:ext uri="{FF2B5EF4-FFF2-40B4-BE49-F238E27FC236}">
              <a16:creationId xmlns:a16="http://schemas.microsoft.com/office/drawing/2014/main" id="{99F6F383-8507-3E2B-06E4-52CCE35076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3580" y="5626042"/>
          <a:ext cx="2849880" cy="17424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8</xdr:col>
      <xdr:colOff>160020</xdr:colOff>
      <xdr:row>82</xdr:row>
      <xdr:rowOff>152400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79F2EF61-882F-CC94-09DC-D55DD0E438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" y="22075140"/>
          <a:ext cx="5318760" cy="807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91440</xdr:colOff>
      <xdr:row>6</xdr:row>
      <xdr:rowOff>99852</xdr:rowOff>
    </xdr:from>
    <xdr:to>
      <xdr:col>2</xdr:col>
      <xdr:colOff>0</xdr:colOff>
      <xdr:row>13</xdr:row>
      <xdr:rowOff>6015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B70001D4-B4EE-49AA-BC77-A54F99F2B5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2400" y="1288572"/>
          <a:ext cx="1356360" cy="1293003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518160</xdr:colOff>
      <xdr:row>12</xdr:row>
      <xdr:rowOff>15240</xdr:rowOff>
    </xdr:from>
    <xdr:to>
      <xdr:col>12</xdr:col>
      <xdr:colOff>876300</xdr:colOff>
      <xdr:row>22</xdr:row>
      <xdr:rowOff>30480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5442D97-2E9D-4E9E-ACDC-877F30445C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picaudit.es/" TargetMode="External"/><Relationship Id="rId1" Type="http://schemas.openxmlformats.org/officeDocument/2006/relationships/hyperlink" Target="mailto:info@picaudit.es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picaudit.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81"/>
  <sheetViews>
    <sheetView showGridLines="0" tabSelected="1" topLeftCell="A68" zoomScaleNormal="100" workbookViewId="0">
      <selection activeCell="F94" sqref="F94"/>
    </sheetView>
  </sheetViews>
  <sheetFormatPr defaultColWidth="8.85546875" defaultRowHeight="15.6"/>
  <cols>
    <col min="1" max="1" width="0.85546875" style="1" customWidth="1"/>
    <col min="2" max="2" width="21.28515625" style="1" customWidth="1"/>
    <col min="3" max="7" width="8.85546875" style="1"/>
    <col min="8" max="8" width="9.42578125" style="1" bestFit="1" customWidth="1"/>
    <col min="9" max="9" width="13.140625" style="1" bestFit="1" customWidth="1"/>
    <col min="10" max="10" width="10.42578125" style="1" bestFit="1" customWidth="1"/>
    <col min="11" max="11" width="8.85546875" style="1"/>
    <col min="12" max="12" width="12.85546875" style="1" bestFit="1" customWidth="1"/>
    <col min="13" max="16384" width="8.85546875" style="1"/>
  </cols>
  <sheetData>
    <row r="1" spans="2:21">
      <c r="B1" s="28" t="s">
        <v>0</v>
      </c>
      <c r="C1" s="29"/>
      <c r="D1" s="10"/>
      <c r="E1" s="11" t="s">
        <v>1</v>
      </c>
      <c r="F1" s="22" t="s">
        <v>2</v>
      </c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5"/>
    </row>
    <row r="2" spans="2:21">
      <c r="B2" s="6" t="s">
        <v>3</v>
      </c>
      <c r="C2" s="7"/>
      <c r="D2" s="4"/>
      <c r="E2" s="23"/>
      <c r="F2" s="24" t="s">
        <v>4</v>
      </c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7"/>
    </row>
    <row r="3" spans="2:21">
      <c r="B3" s="27" t="s">
        <v>5</v>
      </c>
      <c r="C3" s="7"/>
      <c r="D3" s="4"/>
      <c r="E3" s="23"/>
      <c r="F3" s="24" t="s">
        <v>6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7"/>
    </row>
    <row r="4" spans="2:21">
      <c r="B4" s="6"/>
      <c r="C4" s="7"/>
      <c r="D4" s="4"/>
      <c r="E4" s="23"/>
      <c r="F4" s="24" t="s">
        <v>7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7"/>
    </row>
    <row r="5" spans="2:21">
      <c r="B5" s="8"/>
      <c r="C5" s="9"/>
      <c r="D5" s="13"/>
      <c r="E5" s="25"/>
      <c r="F5" s="26" t="s">
        <v>8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9"/>
    </row>
    <row r="6" spans="2:21" s="17" customFormat="1">
      <c r="B6" s="18"/>
      <c r="C6" s="19"/>
      <c r="D6" s="19"/>
      <c r="E6" s="19"/>
      <c r="F6" s="20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21"/>
    </row>
    <row r="7" spans="2:21" s="3" customFormat="1">
      <c r="B7" s="14" t="s">
        <v>9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6" t="s">
        <v>10</v>
      </c>
      <c r="N7" s="13"/>
      <c r="O7" s="15"/>
      <c r="P7" s="13"/>
      <c r="Q7" s="13"/>
      <c r="R7" s="13"/>
      <c r="S7" s="13"/>
      <c r="T7" s="13"/>
      <c r="U7" s="9"/>
    </row>
    <row r="9" spans="2:21">
      <c r="B9" s="2"/>
    </row>
    <row r="10" spans="2:21">
      <c r="B10" s="2"/>
    </row>
    <row r="11" spans="2:21">
      <c r="B11" s="2"/>
    </row>
    <row r="12" spans="2:21">
      <c r="B12" s="2"/>
    </row>
    <row r="13" spans="2:21">
      <c r="B13" s="2"/>
    </row>
    <row r="14" spans="2:21">
      <c r="B14" s="70" t="s">
        <v>11</v>
      </c>
    </row>
    <row r="15" spans="2:21">
      <c r="B15" t="s">
        <v>12</v>
      </c>
    </row>
    <row r="16" spans="2:21">
      <c r="B16"/>
    </row>
    <row r="17" spans="2:2">
      <c r="B17" s="70" t="s">
        <v>13</v>
      </c>
    </row>
    <row r="18" spans="2:2">
      <c r="B18" t="s">
        <v>14</v>
      </c>
    </row>
    <row r="19" spans="2:2">
      <c r="B19"/>
    </row>
    <row r="20" spans="2:2">
      <c r="B20" s="71" t="s">
        <v>15</v>
      </c>
    </row>
    <row r="21" spans="2:2">
      <c r="B21" t="s">
        <v>16</v>
      </c>
    </row>
    <row r="22" spans="2:2">
      <c r="B22" s="71" t="s">
        <v>17</v>
      </c>
    </row>
    <row r="23" spans="2:2">
      <c r="B23" t="s">
        <v>18</v>
      </c>
    </row>
    <row r="24" spans="2:2">
      <c r="B24"/>
    </row>
    <row r="25" spans="2:2">
      <c r="B25" s="71" t="s">
        <v>19</v>
      </c>
    </row>
    <row r="26" spans="2:2">
      <c r="B26" s="71" t="s">
        <v>20</v>
      </c>
    </row>
    <row r="27" spans="2:2">
      <c r="B27" s="71"/>
    </row>
    <row r="28" spans="2:2">
      <c r="B28" s="71"/>
    </row>
    <row r="29" spans="2:2">
      <c r="B29" s="71"/>
    </row>
    <row r="30" spans="2:2">
      <c r="B30" s="71"/>
    </row>
    <row r="31" spans="2:2">
      <c r="B31" s="71"/>
    </row>
    <row r="32" spans="2:2">
      <c r="B32" s="71"/>
    </row>
    <row r="33" spans="2:2">
      <c r="B33" s="71"/>
    </row>
    <row r="34" spans="2:2">
      <c r="B34" s="71"/>
    </row>
    <row r="35" spans="2:2">
      <c r="B35" s="71"/>
    </row>
    <row r="36" spans="2:2">
      <c r="B36" s="71"/>
    </row>
    <row r="37" spans="2:2">
      <c r="B37" s="71"/>
    </row>
    <row r="38" spans="2:2">
      <c r="B38" s="71"/>
    </row>
    <row r="39" spans="2:2">
      <c r="B39" s="70" t="s">
        <v>21</v>
      </c>
    </row>
    <row r="40" spans="2:2">
      <c r="B40"/>
    </row>
    <row r="41" spans="2:2">
      <c r="B41" s="70" t="s">
        <v>22</v>
      </c>
    </row>
    <row r="42" spans="2:2">
      <c r="B42" s="70"/>
    </row>
    <row r="43" spans="2:2">
      <c r="B43" s="70"/>
    </row>
    <row r="44" spans="2:2">
      <c r="B44" s="72"/>
    </row>
    <row r="45" spans="2:2">
      <c r="B45" s="72"/>
    </row>
    <row r="46" spans="2:2">
      <c r="B46" s="72"/>
    </row>
    <row r="47" spans="2:2">
      <c r="B47" s="72"/>
    </row>
    <row r="48" spans="2:2">
      <c r="B48" s="72"/>
    </row>
    <row r="49" spans="2:2">
      <c r="B49" s="72"/>
    </row>
    <row r="50" spans="2:2">
      <c r="B50" s="72"/>
    </row>
    <row r="51" spans="2:2">
      <c r="B51" s="72"/>
    </row>
    <row r="52" spans="2:2">
      <c r="B52" s="72"/>
    </row>
    <row r="53" spans="2:2">
      <c r="B53" s="72"/>
    </row>
    <row r="54" spans="2:2">
      <c r="B54" s="72"/>
    </row>
    <row r="55" spans="2:2">
      <c r="B55" s="72"/>
    </row>
    <row r="56" spans="2:2">
      <c r="B56" s="72"/>
    </row>
    <row r="57" spans="2:2">
      <c r="B57" s="72"/>
    </row>
    <row r="58" spans="2:2">
      <c r="B58" s="72"/>
    </row>
    <row r="59" spans="2:2">
      <c r="B59" s="72"/>
    </row>
    <row r="60" spans="2:2">
      <c r="B60" s="72"/>
    </row>
    <row r="61" spans="2:2">
      <c r="B61" s="72"/>
    </row>
    <row r="62" spans="2:2">
      <c r="B62" s="72"/>
    </row>
    <row r="63" spans="2:2">
      <c r="B63" s="72"/>
    </row>
    <row r="64" spans="2:2">
      <c r="B64" s="72"/>
    </row>
    <row r="65" spans="2:2">
      <c r="B65" s="72"/>
    </row>
    <row r="66" spans="2:2">
      <c r="B66" s="72"/>
    </row>
    <row r="67" spans="2:2">
      <c r="B67" s="72"/>
    </row>
    <row r="68" spans="2:2">
      <c r="B68" s="72"/>
    </row>
    <row r="69" spans="2:2">
      <c r="B69" s="72"/>
    </row>
    <row r="70" spans="2:2">
      <c r="B70" s="72"/>
    </row>
    <row r="71" spans="2:2">
      <c r="B71" s="72"/>
    </row>
    <row r="72" spans="2:2">
      <c r="B72" s="72"/>
    </row>
    <row r="73" spans="2:2">
      <c r="B73" s="72"/>
    </row>
    <row r="74" spans="2:2">
      <c r="B74" s="72"/>
    </row>
    <row r="75" spans="2:2">
      <c r="B75" s="72"/>
    </row>
    <row r="76" spans="2:2">
      <c r="B76" s="72"/>
    </row>
    <row r="77" spans="2:2">
      <c r="B77" s="72"/>
    </row>
    <row r="78" spans="2:2">
      <c r="B78" s="72"/>
    </row>
    <row r="79" spans="2:2">
      <c r="B79" s="72"/>
    </row>
    <row r="80" spans="2:2">
      <c r="B80" s="72"/>
    </row>
    <row r="81" spans="2:2">
      <c r="B81" s="72"/>
    </row>
  </sheetData>
  <sheetProtection sheet="1" objects="1" scenarios="1"/>
  <hyperlinks>
    <hyperlink ref="B3" r:id="rId1" xr:uid="{6BE72DBB-8374-4023-8DAD-C85BCAFA252D}"/>
    <hyperlink ref="M7" r:id="rId2" xr:uid="{F4077765-FF9D-4354-9604-B44C98E0413C}"/>
  </hyperlinks>
  <pageMargins left="1" right="1" top="1" bottom="1" header="0.5" footer="0.5"/>
  <pageSetup paperSize="9" scale="36" orientation="portrait" r:id="rId3"/>
  <headerFooter scaleWithDoc="0" alignWithMargins="0">
    <oddHeader>&amp;C&amp;G</oddHeader>
  </headerFooter>
  <drawing r:id="rId4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0969EA-4003-45B1-BDB6-83256AD93AD9}">
  <dimension ref="B1:M68"/>
  <sheetViews>
    <sheetView showGridLines="0" topLeftCell="A55" zoomScaleNormal="100" workbookViewId="0">
      <selection activeCell="E65" sqref="E65"/>
    </sheetView>
  </sheetViews>
  <sheetFormatPr defaultColWidth="8.85546875" defaultRowHeight="15.6"/>
  <cols>
    <col min="1" max="1" width="0.85546875" style="1" customWidth="1"/>
    <col min="2" max="2" width="15" style="1" customWidth="1"/>
    <col min="3" max="3" width="8.85546875" style="1"/>
    <col min="4" max="4" width="1.28515625" style="1" customWidth="1"/>
    <col min="5" max="8" width="8.85546875" style="1"/>
    <col min="9" max="9" width="9.42578125" style="1" bestFit="1" customWidth="1"/>
    <col min="10" max="10" width="13.140625" style="1" bestFit="1" customWidth="1"/>
    <col min="11" max="11" width="10.42578125" style="1" bestFit="1" customWidth="1"/>
    <col min="12" max="12" width="8.85546875" style="1"/>
    <col min="13" max="13" width="12.85546875" style="1" bestFit="1" customWidth="1"/>
    <col min="14" max="16384" width="8.85546875" style="1"/>
  </cols>
  <sheetData>
    <row r="1" spans="2:13">
      <c r="B1" s="2" t="s">
        <v>23</v>
      </c>
    </row>
    <row r="3" spans="2:13">
      <c r="B3" s="30" t="s">
        <v>24</v>
      </c>
      <c r="C3" s="31"/>
      <c r="D3" s="32"/>
      <c r="E3" s="33" t="s">
        <v>25</v>
      </c>
      <c r="F3" s="34"/>
      <c r="G3" s="34"/>
      <c r="H3" s="34"/>
      <c r="I3" s="34"/>
      <c r="J3" s="34"/>
      <c r="K3" s="34"/>
      <c r="L3" s="34"/>
      <c r="M3" s="35"/>
    </row>
    <row r="4" spans="2:13" ht="6" customHeight="1"/>
    <row r="5" spans="2:13">
      <c r="B5" s="30" t="s">
        <v>26</v>
      </c>
      <c r="C5" s="31"/>
      <c r="D5" s="32"/>
      <c r="E5" s="33" t="s">
        <v>27</v>
      </c>
      <c r="F5" s="34"/>
      <c r="G5" s="34"/>
      <c r="H5" s="34"/>
      <c r="I5" s="34"/>
      <c r="J5" s="34"/>
      <c r="K5" s="34"/>
      <c r="L5" s="34"/>
      <c r="M5" s="35"/>
    </row>
    <row r="6" spans="2:13" ht="6" customHeight="1"/>
    <row r="7" spans="2:13">
      <c r="B7" s="30" t="s">
        <v>28</v>
      </c>
      <c r="C7" s="31"/>
      <c r="D7" s="32"/>
      <c r="E7" s="33" t="s">
        <v>29</v>
      </c>
      <c r="F7" s="34"/>
      <c r="G7" s="34"/>
      <c r="H7" s="34"/>
      <c r="I7" s="34"/>
      <c r="J7" s="34"/>
      <c r="K7" s="34"/>
      <c r="L7" s="34"/>
      <c r="M7" s="35"/>
    </row>
    <row r="8" spans="2:13" ht="6" customHeight="1"/>
    <row r="9" spans="2:13">
      <c r="B9" s="30" t="s">
        <v>30</v>
      </c>
      <c r="C9" s="31"/>
      <c r="D9" s="32"/>
      <c r="E9" s="33" t="s">
        <v>31</v>
      </c>
      <c r="F9" s="34"/>
      <c r="G9" s="34"/>
      <c r="H9" s="34"/>
      <c r="I9" s="34"/>
      <c r="J9" s="34"/>
      <c r="K9" s="34"/>
      <c r="L9" s="34"/>
      <c r="M9" s="35"/>
    </row>
    <row r="11" spans="2:13">
      <c r="B11" s="30" t="s">
        <v>32</v>
      </c>
      <c r="C11" s="31"/>
      <c r="D11" s="32"/>
      <c r="E11" s="36">
        <f>+M24+M30+M47+M63</f>
        <v>22.977966000000002</v>
      </c>
      <c r="G11" s="1" t="s">
        <v>33</v>
      </c>
      <c r="I11" s="37">
        <v>0.1</v>
      </c>
      <c r="L11" s="38" t="s">
        <v>34</v>
      </c>
      <c r="M11" s="39">
        <f>+E11*(1+I11)</f>
        <v>25.275762600000004</v>
      </c>
    </row>
    <row r="12" spans="2:13" ht="6" customHeight="1"/>
    <row r="13" spans="2:13">
      <c r="B13" s="30" t="s">
        <v>35</v>
      </c>
      <c r="C13" s="31"/>
    </row>
    <row r="14" spans="2:13">
      <c r="I14" s="1" t="str">
        <f>+B25</f>
        <v>MATERIA PRIMA</v>
      </c>
      <c r="L14" s="40">
        <f>+L25+L31+L48</f>
        <v>0.54784809934874124</v>
      </c>
    </row>
    <row r="15" spans="2:13">
      <c r="I15" s="1" t="s">
        <v>36</v>
      </c>
      <c r="L15" s="40">
        <f>+L34+L51</f>
        <v>0.13946539045274936</v>
      </c>
    </row>
    <row r="16" spans="2:13">
      <c r="I16" s="1" t="s">
        <v>37</v>
      </c>
      <c r="L16" s="40">
        <f>+L42+L58</f>
        <v>0.11249472646969708</v>
      </c>
    </row>
    <row r="17" spans="2:13">
      <c r="I17" s="1" t="s">
        <v>38</v>
      </c>
      <c r="L17" s="40">
        <f>+L64</f>
        <v>0.20019178372881216</v>
      </c>
    </row>
    <row r="18" spans="2:13">
      <c r="L18" s="40">
        <f>SUM(L14:L17)</f>
        <v>0.99999999999999978</v>
      </c>
    </row>
    <row r="22" spans="2:13">
      <c r="B22" s="41"/>
      <c r="C22" s="42" t="s">
        <v>39</v>
      </c>
      <c r="D22" s="43"/>
      <c r="E22" s="43"/>
      <c r="F22" s="43"/>
    </row>
    <row r="24" spans="2:13">
      <c r="B24" s="30" t="s">
        <v>40</v>
      </c>
      <c r="C24" s="31"/>
      <c r="E24" s="30" t="s">
        <v>41</v>
      </c>
      <c r="F24" s="44"/>
      <c r="G24" s="44"/>
      <c r="H24" s="44"/>
      <c r="I24" s="44"/>
      <c r="J24" s="44"/>
      <c r="K24" s="45"/>
      <c r="L24" s="46" t="s">
        <v>42</v>
      </c>
      <c r="M24" s="47">
        <f>+M25</f>
        <v>12.588435</v>
      </c>
    </row>
    <row r="25" spans="2:13">
      <c r="B25" s="48" t="s">
        <v>43</v>
      </c>
      <c r="C25" s="49"/>
      <c r="L25" s="50">
        <f>+M25/$E$11</f>
        <v>0.54784809934874124</v>
      </c>
      <c r="M25" s="51">
        <f>+M27</f>
        <v>12.588435</v>
      </c>
    </row>
    <row r="26" spans="2:13">
      <c r="B26" s="52" t="s">
        <v>44</v>
      </c>
      <c r="C26" s="52" t="s">
        <v>45</v>
      </c>
      <c r="D26" s="52"/>
      <c r="E26" s="52" t="s">
        <v>46</v>
      </c>
      <c r="F26" s="52"/>
      <c r="G26" s="52"/>
      <c r="H26" s="52"/>
      <c r="I26" s="52" t="s">
        <v>47</v>
      </c>
      <c r="J26" s="52" t="s">
        <v>48</v>
      </c>
      <c r="K26" s="52" t="s">
        <v>49</v>
      </c>
      <c r="L26" s="52"/>
      <c r="M26" s="52" t="s">
        <v>50</v>
      </c>
    </row>
    <row r="27" spans="2:13">
      <c r="B27" s="1" t="s">
        <v>51</v>
      </c>
      <c r="C27" s="1">
        <v>100456</v>
      </c>
      <c r="E27" s="1" t="s">
        <v>52</v>
      </c>
      <c r="I27" s="53">
        <v>6.8230000000000004</v>
      </c>
      <c r="J27" s="54">
        <v>1.845</v>
      </c>
      <c r="K27" s="1" t="s">
        <v>53</v>
      </c>
      <c r="M27" s="54">
        <f>+I27*J27</f>
        <v>12.588435</v>
      </c>
    </row>
    <row r="28" spans="2:13">
      <c r="I28" s="53"/>
      <c r="J28" s="54"/>
      <c r="M28" s="54"/>
    </row>
    <row r="29" spans="2:13">
      <c r="I29" s="53"/>
      <c r="J29" s="54"/>
      <c r="M29" s="54"/>
    </row>
    <row r="30" spans="2:13">
      <c r="B30" s="30" t="s">
        <v>54</v>
      </c>
      <c r="C30" s="31"/>
      <c r="E30" s="30" t="s">
        <v>55</v>
      </c>
      <c r="F30" s="44"/>
      <c r="G30" s="44"/>
      <c r="H30" s="44"/>
      <c r="I30" s="44"/>
      <c r="J30" s="44"/>
      <c r="K30" s="45"/>
      <c r="L30" s="46" t="s">
        <v>42</v>
      </c>
      <c r="M30" s="47">
        <f>+M31+M34+M42</f>
        <v>4.3380999999999998</v>
      </c>
    </row>
    <row r="31" spans="2:13">
      <c r="B31" s="48" t="s">
        <v>43</v>
      </c>
      <c r="C31" s="49"/>
      <c r="L31" s="50">
        <f>+M31/$E$11</f>
        <v>0</v>
      </c>
      <c r="M31" s="51">
        <f>+M33</f>
        <v>0</v>
      </c>
    </row>
    <row r="32" spans="2:13">
      <c r="B32" s="52" t="s">
        <v>44</v>
      </c>
      <c r="C32" s="52" t="s">
        <v>45</v>
      </c>
      <c r="D32" s="52"/>
      <c r="E32" s="52" t="s">
        <v>41</v>
      </c>
      <c r="F32" s="55"/>
      <c r="G32" s="55"/>
      <c r="H32" s="56"/>
      <c r="I32" s="52" t="s">
        <v>47</v>
      </c>
      <c r="J32" s="52" t="s">
        <v>48</v>
      </c>
      <c r="K32" s="52" t="s">
        <v>49</v>
      </c>
      <c r="L32" s="52"/>
      <c r="M32" s="52" t="s">
        <v>50</v>
      </c>
    </row>
    <row r="33" spans="2:13">
      <c r="I33" s="53">
        <v>0</v>
      </c>
      <c r="J33" s="54">
        <v>0</v>
      </c>
      <c r="K33" s="1" t="s">
        <v>53</v>
      </c>
      <c r="M33" s="54">
        <f>+I33*J33</f>
        <v>0</v>
      </c>
    </row>
    <row r="34" spans="2:13">
      <c r="B34" s="48" t="s">
        <v>56</v>
      </c>
      <c r="C34" s="49"/>
      <c r="J34" s="57"/>
      <c r="L34" s="50">
        <f>+M34/$E$11</f>
        <v>0.10751169185296904</v>
      </c>
      <c r="M34" s="51">
        <f>+SUM(M36:M41)</f>
        <v>2.4703999999999997</v>
      </c>
    </row>
    <row r="35" spans="2:13">
      <c r="B35" s="52" t="s">
        <v>44</v>
      </c>
      <c r="C35" s="52" t="s">
        <v>45</v>
      </c>
      <c r="D35" s="52"/>
      <c r="E35" s="52" t="s">
        <v>46</v>
      </c>
      <c r="F35" s="55"/>
      <c r="G35" s="55"/>
      <c r="H35" s="56"/>
      <c r="I35" s="52" t="s">
        <v>47</v>
      </c>
      <c r="J35" s="58" t="s">
        <v>48</v>
      </c>
      <c r="K35" s="52" t="s">
        <v>49</v>
      </c>
      <c r="L35" s="52"/>
      <c r="M35" s="52" t="s">
        <v>50</v>
      </c>
    </row>
    <row r="36" spans="2:13">
      <c r="B36" s="1" t="s">
        <v>57</v>
      </c>
      <c r="C36" s="1">
        <v>750245</v>
      </c>
      <c r="E36" s="1" t="s">
        <v>58</v>
      </c>
      <c r="I36" s="1">
        <v>3.1E-2</v>
      </c>
      <c r="J36" s="54">
        <v>32</v>
      </c>
      <c r="K36" s="1" t="s">
        <v>53</v>
      </c>
      <c r="M36" s="54">
        <f t="shared" ref="M36:M41" si="0">+I36*J36</f>
        <v>0.99199999999999999</v>
      </c>
    </row>
    <row r="37" spans="2:13">
      <c r="B37" s="1" t="s">
        <v>57</v>
      </c>
      <c r="C37" s="1">
        <v>750198</v>
      </c>
      <c r="E37" s="1" t="s">
        <v>59</v>
      </c>
      <c r="I37" s="1">
        <v>7.2999999999999995E-2</v>
      </c>
      <c r="J37" s="54">
        <v>15</v>
      </c>
      <c r="K37" s="1" t="s">
        <v>53</v>
      </c>
      <c r="M37" s="54">
        <f t="shared" si="0"/>
        <v>1.095</v>
      </c>
    </row>
    <row r="38" spans="2:13">
      <c r="B38" s="1" t="s">
        <v>57</v>
      </c>
      <c r="C38" s="1">
        <v>750761</v>
      </c>
      <c r="E38" s="1" t="s">
        <v>60</v>
      </c>
      <c r="I38" s="1">
        <v>4.4999999999999998E-2</v>
      </c>
      <c r="J38" s="54">
        <v>7.4</v>
      </c>
      <c r="K38" s="1" t="s">
        <v>53</v>
      </c>
      <c r="M38" s="54">
        <f t="shared" si="0"/>
        <v>0.33300000000000002</v>
      </c>
    </row>
    <row r="39" spans="2:13">
      <c r="B39" s="1" t="s">
        <v>61</v>
      </c>
      <c r="C39" s="1">
        <v>900987</v>
      </c>
      <c r="E39" s="1" t="s">
        <v>62</v>
      </c>
      <c r="I39" s="59">
        <v>0.01</v>
      </c>
      <c r="J39" s="54">
        <v>0.35</v>
      </c>
      <c r="K39" s="1" t="s">
        <v>53</v>
      </c>
      <c r="M39" s="54">
        <f t="shared" si="0"/>
        <v>3.4999999999999996E-3</v>
      </c>
    </row>
    <row r="40" spans="2:13">
      <c r="B40" s="1" t="s">
        <v>61</v>
      </c>
      <c r="C40" s="1">
        <v>900986</v>
      </c>
      <c r="E40" s="1" t="s">
        <v>63</v>
      </c>
      <c r="I40" s="1">
        <v>2E-3</v>
      </c>
      <c r="J40" s="54">
        <v>4.0999999999999996</v>
      </c>
      <c r="K40" s="1" t="s">
        <v>53</v>
      </c>
      <c r="M40" s="54">
        <f t="shared" si="0"/>
        <v>8.199999999999999E-3</v>
      </c>
    </row>
    <row r="41" spans="2:13">
      <c r="B41" s="1" t="s">
        <v>64</v>
      </c>
      <c r="C41" s="1">
        <v>900765</v>
      </c>
      <c r="E41" s="1" t="s">
        <v>65</v>
      </c>
      <c r="I41" s="1">
        <v>4.2999999999999997E-2</v>
      </c>
      <c r="J41" s="54">
        <v>0.9</v>
      </c>
      <c r="K41" s="1" t="s">
        <v>66</v>
      </c>
      <c r="M41" s="54">
        <f t="shared" si="0"/>
        <v>3.8699999999999998E-2</v>
      </c>
    </row>
    <row r="42" spans="2:13">
      <c r="B42" s="48" t="s">
        <v>67</v>
      </c>
      <c r="C42" s="49"/>
      <c r="J42" s="54"/>
      <c r="L42" s="50">
        <f>+M42/$E$11</f>
        <v>8.1282216189196191E-2</v>
      </c>
      <c r="M42" s="51">
        <f>+M44</f>
        <v>1.8676999999999999</v>
      </c>
    </row>
    <row r="43" spans="2:13">
      <c r="B43" s="52" t="s">
        <v>44</v>
      </c>
      <c r="C43" s="52" t="s">
        <v>45</v>
      </c>
      <c r="D43" s="52"/>
      <c r="E43" s="52" t="s">
        <v>68</v>
      </c>
      <c r="F43" s="55"/>
      <c r="G43" s="55"/>
      <c r="H43" s="56"/>
      <c r="I43" s="52" t="s">
        <v>47</v>
      </c>
      <c r="J43" s="58" t="s">
        <v>48</v>
      </c>
      <c r="K43" s="52" t="s">
        <v>49</v>
      </c>
      <c r="L43" s="52"/>
      <c r="M43" s="52" t="s">
        <v>50</v>
      </c>
    </row>
    <row r="44" spans="2:13">
      <c r="B44" s="1" t="s">
        <v>69</v>
      </c>
      <c r="C44" s="1">
        <v>550855</v>
      </c>
      <c r="E44" s="1" t="s">
        <v>70</v>
      </c>
      <c r="I44" s="59">
        <v>1.9E-3</v>
      </c>
      <c r="J44" s="54">
        <v>983</v>
      </c>
      <c r="K44" s="1" t="s">
        <v>71</v>
      </c>
      <c r="M44" s="54">
        <f t="shared" ref="M44" si="1">+I44*J44</f>
        <v>1.8676999999999999</v>
      </c>
    </row>
    <row r="45" spans="2:13">
      <c r="I45" s="60"/>
      <c r="J45" s="54"/>
      <c r="M45" s="54"/>
    </row>
    <row r="46" spans="2:13">
      <c r="I46" s="60"/>
      <c r="J46" s="54"/>
      <c r="M46" s="54"/>
    </row>
    <row r="47" spans="2:13">
      <c r="B47" s="30" t="s">
        <v>72</v>
      </c>
      <c r="C47" s="31"/>
      <c r="E47" s="30" t="s">
        <v>73</v>
      </c>
      <c r="F47" s="44"/>
      <c r="G47" s="44"/>
      <c r="H47" s="44"/>
      <c r="I47" s="44"/>
      <c r="J47" s="44"/>
      <c r="K47" s="45"/>
      <c r="L47" s="46" t="s">
        <v>42</v>
      </c>
      <c r="M47" s="47">
        <f>+M48+M51+M58</f>
        <v>1.4514309999999999</v>
      </c>
    </row>
    <row r="48" spans="2:13">
      <c r="B48" s="48" t="s">
        <v>43</v>
      </c>
      <c r="C48" s="49"/>
      <c r="L48" s="50">
        <f>+M48/$E$11</f>
        <v>0</v>
      </c>
      <c r="M48" s="51">
        <f>+M50</f>
        <v>0</v>
      </c>
    </row>
    <row r="49" spans="2:13">
      <c r="B49" s="52" t="s">
        <v>44</v>
      </c>
      <c r="C49" s="52" t="s">
        <v>45</v>
      </c>
      <c r="D49" s="52"/>
      <c r="E49" s="52" t="s">
        <v>41</v>
      </c>
      <c r="F49" s="55"/>
      <c r="G49" s="55"/>
      <c r="H49" s="56"/>
      <c r="I49" s="52" t="s">
        <v>47</v>
      </c>
      <c r="J49" s="52" t="s">
        <v>48</v>
      </c>
      <c r="K49" s="52" t="s">
        <v>49</v>
      </c>
      <c r="L49" s="52"/>
      <c r="M49" s="52" t="s">
        <v>50</v>
      </c>
    </row>
    <row r="50" spans="2:13">
      <c r="B50" s="1" t="s">
        <v>51</v>
      </c>
      <c r="C50" s="1">
        <v>100456</v>
      </c>
      <c r="E50" s="1" t="s">
        <v>74</v>
      </c>
      <c r="I50" s="53">
        <v>0</v>
      </c>
      <c r="J50" s="54">
        <v>0</v>
      </c>
      <c r="K50" s="1" t="s">
        <v>53</v>
      </c>
      <c r="M50" s="54">
        <f>+I50*J50</f>
        <v>0</v>
      </c>
    </row>
    <row r="51" spans="2:13">
      <c r="B51" s="48" t="s">
        <v>56</v>
      </c>
      <c r="C51" s="49"/>
      <c r="J51" s="57"/>
      <c r="L51" s="50">
        <f>+M51/$E$11</f>
        <v>3.1953698599780318E-2</v>
      </c>
      <c r="M51" s="51">
        <f>+SUM(M53:M57)</f>
        <v>0.73423099999999986</v>
      </c>
    </row>
    <row r="52" spans="2:13">
      <c r="B52" s="52" t="s">
        <v>44</v>
      </c>
      <c r="C52" s="52" t="s">
        <v>45</v>
      </c>
      <c r="D52" s="52"/>
      <c r="E52" s="52" t="s">
        <v>46</v>
      </c>
      <c r="F52" s="55"/>
      <c r="G52" s="55"/>
      <c r="H52" s="56"/>
      <c r="I52" s="52" t="s">
        <v>47</v>
      </c>
      <c r="J52" s="58" t="s">
        <v>48</v>
      </c>
      <c r="K52" s="52" t="s">
        <v>49</v>
      </c>
      <c r="L52" s="52"/>
      <c r="M52" s="52" t="s">
        <v>50</v>
      </c>
    </row>
    <row r="53" spans="2:13">
      <c r="B53" s="1" t="s">
        <v>75</v>
      </c>
      <c r="C53" s="1">
        <v>750245</v>
      </c>
      <c r="E53" s="1" t="s">
        <v>76</v>
      </c>
      <c r="I53" s="1">
        <v>1.004</v>
      </c>
      <c r="J53" s="54">
        <v>0.08</v>
      </c>
      <c r="K53" s="1" t="s">
        <v>53</v>
      </c>
      <c r="M53" s="54">
        <f t="shared" ref="M53:M57" si="2">+I53*J53</f>
        <v>8.0320000000000003E-2</v>
      </c>
    </row>
    <row r="54" spans="2:13">
      <c r="B54" s="1" t="s">
        <v>75</v>
      </c>
      <c r="C54" s="1">
        <v>750198</v>
      </c>
      <c r="E54" s="1" t="s">
        <v>77</v>
      </c>
      <c r="I54" s="1">
        <v>1.0029999999999999</v>
      </c>
      <c r="J54" s="54">
        <v>0.12</v>
      </c>
      <c r="K54" s="1" t="s">
        <v>53</v>
      </c>
      <c r="M54" s="54">
        <f t="shared" si="2"/>
        <v>0.12035999999999998</v>
      </c>
    </row>
    <row r="55" spans="2:13">
      <c r="B55" s="1" t="s">
        <v>75</v>
      </c>
      <c r="C55" s="1">
        <v>750761</v>
      </c>
      <c r="E55" s="1" t="s">
        <v>78</v>
      </c>
      <c r="I55" s="1">
        <v>1.0009999999999999</v>
      </c>
      <c r="J55" s="54">
        <v>0.08</v>
      </c>
      <c r="K55" s="1" t="s">
        <v>53</v>
      </c>
      <c r="M55" s="54">
        <f t="shared" si="2"/>
        <v>8.0079999999999998E-2</v>
      </c>
    </row>
    <row r="56" spans="2:13">
      <c r="B56" s="1" t="s">
        <v>79</v>
      </c>
      <c r="C56" s="1">
        <v>900987</v>
      </c>
      <c r="E56" s="1" t="s">
        <v>80</v>
      </c>
      <c r="I56" s="1">
        <v>1.0069999999999999</v>
      </c>
      <c r="J56" s="54">
        <v>3.0000000000000001E-3</v>
      </c>
      <c r="K56" s="1" t="s">
        <v>53</v>
      </c>
      <c r="M56" s="54">
        <f t="shared" si="2"/>
        <v>3.0209999999999998E-3</v>
      </c>
    </row>
    <row r="57" spans="2:13">
      <c r="B57" s="1" t="s">
        <v>81</v>
      </c>
      <c r="C57" s="1">
        <v>900986</v>
      </c>
      <c r="E57" s="1" t="s">
        <v>82</v>
      </c>
      <c r="I57" s="1">
        <v>1.0009999999999999</v>
      </c>
      <c r="J57" s="54">
        <v>0.45</v>
      </c>
      <c r="K57" s="1" t="s">
        <v>53</v>
      </c>
      <c r="M57" s="54">
        <f t="shared" si="2"/>
        <v>0.45044999999999996</v>
      </c>
    </row>
    <row r="58" spans="2:13">
      <c r="B58" s="48" t="s">
        <v>67</v>
      </c>
      <c r="C58" s="49"/>
      <c r="J58" s="54"/>
      <c r="L58" s="50">
        <f>+M58/$E$11</f>
        <v>3.1212510280500892E-2</v>
      </c>
      <c r="M58" s="51">
        <f>+M60</f>
        <v>0.71720000000000006</v>
      </c>
    </row>
    <row r="59" spans="2:13">
      <c r="B59" s="52" t="s">
        <v>44</v>
      </c>
      <c r="C59" s="52" t="s">
        <v>45</v>
      </c>
      <c r="D59" s="52"/>
      <c r="E59" s="52" t="s">
        <v>68</v>
      </c>
      <c r="F59" s="55"/>
      <c r="G59" s="55"/>
      <c r="H59" s="56"/>
      <c r="I59" s="55" t="s">
        <v>47</v>
      </c>
      <c r="J59" s="58" t="s">
        <v>48</v>
      </c>
      <c r="K59" s="52" t="s">
        <v>49</v>
      </c>
      <c r="L59" s="52"/>
      <c r="M59" s="52" t="s">
        <v>50</v>
      </c>
    </row>
    <row r="60" spans="2:13">
      <c r="B60" s="1" t="s">
        <v>69</v>
      </c>
      <c r="C60" s="1">
        <v>550264</v>
      </c>
      <c r="E60" s="1" t="s">
        <v>83</v>
      </c>
      <c r="I60" s="60">
        <v>1.1000000000000001E-3</v>
      </c>
      <c r="J60" s="54">
        <v>652</v>
      </c>
      <c r="K60" s="1" t="s">
        <v>71</v>
      </c>
      <c r="M60" s="54">
        <f t="shared" ref="M60" si="3">+I60*J60</f>
        <v>0.71720000000000006</v>
      </c>
    </row>
    <row r="63" spans="2:13">
      <c r="B63" s="30" t="s">
        <v>84</v>
      </c>
      <c r="C63" s="31"/>
      <c r="E63" s="30" t="s">
        <v>85</v>
      </c>
      <c r="F63" s="44"/>
      <c r="G63" s="44"/>
      <c r="H63" s="44"/>
      <c r="I63" s="44"/>
      <c r="J63" s="44"/>
      <c r="K63" s="45"/>
      <c r="L63" s="46" t="s">
        <v>42</v>
      </c>
      <c r="M63" s="47">
        <f>+M64</f>
        <v>4.5999999999999996</v>
      </c>
    </row>
    <row r="64" spans="2:13">
      <c r="B64" s="61"/>
      <c r="C64" s="62"/>
      <c r="L64" s="63">
        <f>+M64/E11</f>
        <v>0.20019178372881216</v>
      </c>
      <c r="M64" s="64">
        <f>+SUM(M66:M68)</f>
        <v>4.5999999999999996</v>
      </c>
    </row>
    <row r="65" spans="2:13">
      <c r="B65" s="65" t="s">
        <v>44</v>
      </c>
      <c r="C65" s="65" t="s">
        <v>45</v>
      </c>
      <c r="D65" s="65"/>
      <c r="E65" s="65" t="s">
        <v>68</v>
      </c>
      <c r="F65" s="66"/>
      <c r="G65" s="66"/>
      <c r="H65" s="67"/>
      <c r="I65" s="66" t="s">
        <v>47</v>
      </c>
      <c r="J65" s="65" t="s">
        <v>86</v>
      </c>
      <c r="K65" s="65" t="s">
        <v>49</v>
      </c>
      <c r="L65" s="65"/>
      <c r="M65" s="65" t="s">
        <v>50</v>
      </c>
    </row>
    <row r="66" spans="2:13">
      <c r="B66" s="1" t="s">
        <v>87</v>
      </c>
      <c r="C66" s="1">
        <v>500129</v>
      </c>
      <c r="E66" s="1" t="s">
        <v>88</v>
      </c>
      <c r="I66" s="68">
        <v>1E-4</v>
      </c>
      <c r="J66" s="69">
        <v>30000</v>
      </c>
      <c r="K66" s="1" t="s">
        <v>89</v>
      </c>
      <c r="M66" s="54">
        <f>+I66*J66</f>
        <v>3</v>
      </c>
    </row>
    <row r="67" spans="2:13">
      <c r="B67" s="1" t="s">
        <v>90</v>
      </c>
      <c r="C67" s="1">
        <v>500240</v>
      </c>
      <c r="E67" s="1" t="s">
        <v>91</v>
      </c>
      <c r="I67" s="68">
        <v>1E-4</v>
      </c>
      <c r="J67" s="69">
        <v>6000</v>
      </c>
      <c r="K67" s="1" t="s">
        <v>89</v>
      </c>
      <c r="M67" s="54">
        <f>+I67*J67</f>
        <v>0.6</v>
      </c>
    </row>
    <row r="68" spans="2:13">
      <c r="B68" s="1" t="s">
        <v>92</v>
      </c>
      <c r="C68" s="1">
        <v>500684</v>
      </c>
      <c r="E68" s="1" t="s">
        <v>93</v>
      </c>
      <c r="I68" s="68">
        <v>1E-4</v>
      </c>
      <c r="J68" s="69">
        <v>10000</v>
      </c>
      <c r="K68" s="1" t="s">
        <v>89</v>
      </c>
      <c r="M68" s="54">
        <f>+I68*J68</f>
        <v>1</v>
      </c>
    </row>
  </sheetData>
  <sheetProtection formatCells="0" formatColumns="0" formatRows="0" insertColumns="0" insertRows="0" insertHyperlinks="0" deleteColumns="0" deleteRows="0" sort="0" autoFilter="0" pivotTables="0"/>
  <hyperlinks>
    <hyperlink ref="C22" r:id="rId1" display="www.picaudit.es" xr:uid="{3303D4C0-E9C0-46AC-838C-B019F18A13DB}"/>
  </hyperlinks>
  <pageMargins left="1" right="1" top="1" bottom="1" header="0.5" footer="0.5"/>
  <pageSetup paperSize="9" scale="65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Jose Antonio Lopez</cp:lastModifiedBy>
  <cp:revision/>
  <dcterms:created xsi:type="dcterms:W3CDTF">2015-06-05T18:19:34Z</dcterms:created>
  <dcterms:modified xsi:type="dcterms:W3CDTF">2024-05-29T07:39:08Z</dcterms:modified>
  <cp:category/>
  <cp:contentStatus/>
</cp:coreProperties>
</file>